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velopment\"/>
    </mc:Choice>
  </mc:AlternateContent>
  <bookViews>
    <workbookView xWindow="0" yWindow="0" windowWidth="30720" windowHeight="9564"/>
  </bookViews>
  <sheets>
    <sheet name="Calculater" sheetId="1" r:id="rId1"/>
    <sheet name="Interfac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J20" i="3" l="1"/>
  <c r="I20" i="3"/>
  <c r="H20" i="3"/>
  <c r="G20" i="3"/>
  <c r="F20" i="3"/>
  <c r="E20" i="3"/>
  <c r="D20" i="3"/>
  <c r="C20" i="3"/>
  <c r="C19" i="3"/>
  <c r="J12" i="3"/>
  <c r="I12" i="3"/>
  <c r="H12" i="3"/>
  <c r="G12" i="3"/>
  <c r="F12" i="3"/>
  <c r="E12" i="3"/>
  <c r="D12" i="3"/>
  <c r="C12" i="3"/>
  <c r="C11" i="3"/>
  <c r="J4" i="3"/>
  <c r="I4" i="3"/>
  <c r="H4" i="3"/>
  <c r="G4" i="3"/>
  <c r="F4" i="3"/>
  <c r="E4" i="3"/>
  <c r="D4" i="3"/>
  <c r="C4" i="3"/>
  <c r="C3" i="3"/>
  <c r="G10" i="1"/>
  <c r="G11" i="1"/>
  <c r="G39" i="1"/>
  <c r="G38" i="1"/>
  <c r="G37" i="1"/>
  <c r="G36" i="1"/>
  <c r="G35" i="1"/>
  <c r="G34" i="1"/>
  <c r="G33" i="1"/>
  <c r="G32" i="1"/>
  <c r="G9" i="1"/>
  <c r="E32" i="1"/>
  <c r="E33" i="1" s="1"/>
  <c r="E34" i="1" s="1"/>
  <c r="E35" i="1" s="1"/>
  <c r="E36" i="1" s="1"/>
  <c r="E37" i="1" s="1"/>
  <c r="E38" i="1" s="1"/>
  <c r="E39" i="1" s="1"/>
  <c r="D32" i="1"/>
  <c r="V32" i="1" s="1"/>
  <c r="C32" i="1"/>
  <c r="C33" i="1" s="1"/>
  <c r="B32" i="1"/>
  <c r="B33" i="1" s="1"/>
  <c r="B34" i="1" s="1"/>
  <c r="B35" i="1" s="1"/>
  <c r="B36" i="1" s="1"/>
  <c r="B37" i="1" s="1"/>
  <c r="B38" i="1" s="1"/>
  <c r="B39" i="1" s="1"/>
  <c r="L39" i="1" s="1"/>
  <c r="J3" i="3" s="1"/>
  <c r="C10" i="1"/>
  <c r="D33" i="1" l="1"/>
  <c r="D34" i="1" s="1"/>
  <c r="D35" i="1" s="1"/>
  <c r="D36" i="1" s="1"/>
  <c r="D37" i="1" s="1"/>
  <c r="D38" i="1" s="1"/>
  <c r="D39" i="1" s="1"/>
  <c r="V39" i="1" s="1"/>
  <c r="C34" i="1"/>
  <c r="R33" i="1"/>
  <c r="L34" i="1"/>
  <c r="E3" i="3" s="1"/>
  <c r="L38" i="1"/>
  <c r="I3" i="3" s="1"/>
  <c r="L35" i="1"/>
  <c r="F3" i="3" s="1"/>
  <c r="L36" i="1"/>
  <c r="G3" i="3" s="1"/>
  <c r="R32" i="1"/>
  <c r="T32" i="1" s="1"/>
  <c r="L33" i="1"/>
  <c r="D3" i="3" s="1"/>
  <c r="L37" i="1"/>
  <c r="H3" i="3" s="1"/>
  <c r="C11" i="1"/>
  <c r="C12" i="1" s="1"/>
  <c r="F32" i="1" s="1"/>
  <c r="V37" i="1" l="1"/>
  <c r="V38" i="1"/>
  <c r="V34" i="1"/>
  <c r="V33" i="1"/>
  <c r="V35" i="1"/>
  <c r="V36" i="1"/>
  <c r="T33" i="1"/>
  <c r="H32" i="1"/>
  <c r="I33" i="1" s="1"/>
  <c r="C35" i="1"/>
  <c r="R34" i="1"/>
  <c r="F33" i="1"/>
  <c r="F34" i="1" s="1"/>
  <c r="F35" i="1" s="1"/>
  <c r="F36" i="1" s="1"/>
  <c r="F37" i="1" s="1"/>
  <c r="F38" i="1" s="1"/>
  <c r="F39" i="1" s="1"/>
  <c r="H39" i="1" s="1"/>
  <c r="J39" i="1" s="1"/>
  <c r="T34" i="1" l="1"/>
  <c r="H35" i="1"/>
  <c r="J35" i="1" s="1"/>
  <c r="H37" i="1"/>
  <c r="J37" i="1" s="1"/>
  <c r="H38" i="1"/>
  <c r="J38" i="1" s="1"/>
  <c r="C36" i="1"/>
  <c r="R35" i="1"/>
  <c r="T35" i="1" s="1"/>
  <c r="H36" i="1"/>
  <c r="I37" i="1" s="1"/>
  <c r="H33" i="1"/>
  <c r="J33" i="1" s="1"/>
  <c r="J32" i="1" s="1"/>
  <c r="H34" i="1"/>
  <c r="J34" i="1" s="1"/>
  <c r="I35" i="1" l="1"/>
  <c r="P35" i="1" s="1"/>
  <c r="J36" i="1"/>
  <c r="I39" i="1"/>
  <c r="P39" i="1" s="1"/>
  <c r="I34" i="1"/>
  <c r="P34" i="1" s="1"/>
  <c r="I36" i="1"/>
  <c r="P36" i="1" s="1"/>
  <c r="I38" i="1"/>
  <c r="P38" i="1" s="1"/>
  <c r="P37" i="1"/>
  <c r="C37" i="1"/>
  <c r="R36" i="1"/>
  <c r="T36" i="1" s="1"/>
  <c r="P33" i="1"/>
  <c r="N36" i="1" l="1"/>
  <c r="G11" i="3" s="1"/>
  <c r="G19" i="3"/>
  <c r="N35" i="1"/>
  <c r="F11" i="3" s="1"/>
  <c r="F19" i="3"/>
  <c r="N34" i="1"/>
  <c r="E11" i="3" s="1"/>
  <c r="E19" i="3"/>
  <c r="N37" i="1"/>
  <c r="H11" i="3" s="1"/>
  <c r="H19" i="3"/>
  <c r="N39" i="1"/>
  <c r="J11" i="3" s="1"/>
  <c r="J19" i="3"/>
  <c r="N33" i="1"/>
  <c r="D11" i="3" s="1"/>
  <c r="D19" i="3"/>
  <c r="N38" i="1"/>
  <c r="I11" i="3" s="1"/>
  <c r="I19" i="3"/>
  <c r="C38" i="1"/>
  <c r="R37" i="1"/>
  <c r="T37" i="1" s="1"/>
  <c r="C39" i="1" l="1"/>
  <c r="R39" i="1" s="1"/>
  <c r="T39" i="1" s="1"/>
  <c r="R38" i="1"/>
  <c r="T38" i="1" s="1"/>
</calcChain>
</file>

<file path=xl/sharedStrings.xml><?xml version="1.0" encoding="utf-8"?>
<sst xmlns="http://schemas.openxmlformats.org/spreadsheetml/2006/main" count="99" uniqueCount="57">
  <si>
    <t>Tyre Calculater</t>
  </si>
  <si>
    <t>Width</t>
  </si>
  <si>
    <t>Aspec</t>
  </si>
  <si>
    <t>Rum inch</t>
  </si>
  <si>
    <t>Diameter</t>
  </si>
  <si>
    <t>Circum</t>
  </si>
  <si>
    <t>Meter</t>
  </si>
  <si>
    <t>Max Speed / Gear Calculater</t>
  </si>
  <si>
    <t>Reverse</t>
  </si>
  <si>
    <t>Max RPM</t>
  </si>
  <si>
    <t>Stall Rpm</t>
  </si>
  <si>
    <t>Idle Rpm</t>
  </si>
  <si>
    <t>Gear Ratio</t>
  </si>
  <si>
    <t>Dif Ratio</t>
  </si>
  <si>
    <t>Kick down</t>
  </si>
  <si>
    <t>Gear Down</t>
  </si>
  <si>
    <t>Max Speed</t>
  </si>
  <si>
    <t>Stall Speed</t>
  </si>
  <si>
    <t>Idle RPM</t>
  </si>
  <si>
    <t>Metric</t>
  </si>
  <si>
    <t>Tire Size</t>
  </si>
  <si>
    <t>Inch</t>
  </si>
  <si>
    <t>Engine Brake</t>
  </si>
  <si>
    <t>Red Low</t>
  </si>
  <si>
    <t>Red Med</t>
  </si>
  <si>
    <t>Red High</t>
  </si>
  <si>
    <t>Blue Low</t>
  </si>
  <si>
    <t>Blue Med</t>
  </si>
  <si>
    <t>Blue High</t>
  </si>
  <si>
    <t>This is calculated values to put in the TCU Map</t>
  </si>
  <si>
    <t>This is required Info from you</t>
  </si>
  <si>
    <t>Formulas</t>
  </si>
  <si>
    <t xml:space="preserve">Width </t>
  </si>
  <si>
    <t>Circumferenc = ((Tyre Width * Aspec / 100 * 2) + Rum Size) * Pi</t>
  </si>
  <si>
    <t>Max Speed = Max Rpm * 60 / Gear Ratio / Diff Ratio * Circumference / 1000</t>
  </si>
  <si>
    <t>Kick Down = Max Speed * 0.66</t>
  </si>
  <si>
    <t>Gear Down = (Idle Rpm +200) / Max Rpm * Max Speed</t>
  </si>
  <si>
    <t>Red Low = Idle Rpm +/- 200</t>
  </si>
  <si>
    <t>Red Med = (Red High + Red Low ) / 2</t>
  </si>
  <si>
    <t>Blue Low = Stall Rpm + (Gear No * 100)</t>
  </si>
  <si>
    <t>Blue High = Max Rpm - 500</t>
  </si>
  <si>
    <t>Blue High G1 = Max Rpm - 1000</t>
  </si>
  <si>
    <t>Gear</t>
  </si>
  <si>
    <t>Blue Med = Blue High + Blue Low ) / 2</t>
  </si>
  <si>
    <t>Rpm</t>
  </si>
  <si>
    <t>%</t>
  </si>
  <si>
    <t>m</t>
  </si>
  <si>
    <t>Km/h</t>
  </si>
  <si>
    <t>mm</t>
  </si>
  <si>
    <t>"</t>
  </si>
  <si>
    <t xml:space="preserve">Rum </t>
  </si>
  <si>
    <t>Light Throttle</t>
  </si>
  <si>
    <t>Medium Throttle</t>
  </si>
  <si>
    <t>Full Throttle</t>
  </si>
  <si>
    <t>RPM</t>
  </si>
  <si>
    <t>TPS %</t>
  </si>
  <si>
    <t>GM 4L60E 4 Speed Transmission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</si>
</sst>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6"/>
      <name val="Arial"/>
      <family val="2"/>
    </font>
    <font>
      <sz val="12"/>
      <color rgb="FF00B050"/>
      <name val="Arial"/>
      <family val="2"/>
    </font>
    <font>
      <b/>
      <u/>
      <sz val="12"/>
      <color theme="1"/>
      <name val="Arial"/>
      <family val="2"/>
    </font>
    <font>
      <sz val="12"/>
      <color rgb="FF00B0F0"/>
      <name val="Arial"/>
      <family val="2"/>
    </font>
    <font>
      <b/>
      <sz val="12"/>
      <color rgb="FF00B0F0"/>
      <name val="Arial"/>
      <family val="2"/>
    </font>
    <font>
      <sz val="12"/>
      <color theme="5" tint="0.39997558519241921"/>
      <name val="Arial"/>
      <family val="2"/>
    </font>
    <font>
      <sz val="12"/>
      <color theme="2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/>
    <xf numFmtId="0" fontId="3" fillId="0" borderId="0" xfId="0" applyFont="1"/>
    <xf numFmtId="0" fontId="4" fillId="0" borderId="0" xfId="0" applyFont="1"/>
    <xf numFmtId="1" fontId="4" fillId="0" borderId="0" xfId="0" applyNumberFormat="1" applyFont="1"/>
    <xf numFmtId="0" fontId="5" fillId="0" borderId="0" xfId="0" applyFont="1"/>
    <xf numFmtId="0" fontId="2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1" fontId="5" fillId="0" borderId="0" xfId="0" applyNumberFormat="1" applyFont="1"/>
    <xf numFmtId="1" fontId="1" fillId="0" borderId="0" xfId="0" applyNumberFormat="1" applyFont="1"/>
    <xf numFmtId="0" fontId="1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abSelected="1" topLeftCell="G25" workbookViewId="0">
      <selection activeCell="C17" sqref="C17"/>
    </sheetView>
  </sheetViews>
  <sheetFormatPr defaultRowHeight="15" x14ac:dyDescent="0.25"/>
  <cols>
    <col min="1" max="1" width="10.90625" customWidth="1"/>
    <col min="2" max="2" width="8.08984375" customWidth="1"/>
    <col min="3" max="3" width="9" customWidth="1"/>
    <col min="4" max="4" width="9.26953125" customWidth="1"/>
    <col min="5" max="5" width="8.26953125" customWidth="1"/>
    <col min="6" max="6" width="7.36328125" customWidth="1"/>
    <col min="7" max="7" width="6.1796875" customWidth="1"/>
    <col min="8" max="8" width="7" customWidth="1"/>
    <col min="9" max="9" width="6.26953125" customWidth="1"/>
    <col min="10" max="10" width="7" customWidth="1"/>
    <col min="11" max="11" width="7.1796875" customWidth="1"/>
    <col min="12" max="23" width="5.90625" customWidth="1"/>
  </cols>
  <sheetData>
    <row r="1" spans="1:14" s="7" customFormat="1" ht="15.6" x14ac:dyDescent="0.3">
      <c r="A1" s="7" t="s">
        <v>56</v>
      </c>
    </row>
    <row r="3" spans="1:14" x14ac:dyDescent="0.25">
      <c r="A3" s="5" t="s">
        <v>30</v>
      </c>
    </row>
    <row r="4" spans="1:14" x14ac:dyDescent="0.25">
      <c r="A4" s="11" t="s">
        <v>29</v>
      </c>
    </row>
    <row r="6" spans="1:14" s="7" customFormat="1" ht="15.6" x14ac:dyDescent="0.3">
      <c r="A6" s="7" t="s">
        <v>0</v>
      </c>
    </row>
    <row r="7" spans="1:14" s="6" customFormat="1" ht="15.6" x14ac:dyDescent="0.3">
      <c r="A7" s="6" t="s">
        <v>19</v>
      </c>
      <c r="F7" s="6" t="s">
        <v>21</v>
      </c>
      <c r="G7" s="16"/>
      <c r="H7" s="17"/>
      <c r="I7" s="17"/>
    </row>
    <row r="8" spans="1:14" ht="15.6" x14ac:dyDescent="0.3">
      <c r="A8" t="s">
        <v>1</v>
      </c>
      <c r="B8" s="5">
        <v>317.5</v>
      </c>
      <c r="C8">
        <f>B8*B9/100*2</f>
        <v>457.2</v>
      </c>
      <c r="D8" s="14" t="s">
        <v>48</v>
      </c>
      <c r="E8" s="14"/>
      <c r="F8" s="8" t="s">
        <v>20</v>
      </c>
      <c r="G8" s="12">
        <v>33</v>
      </c>
      <c r="H8" s="18" t="s">
        <v>49</v>
      </c>
      <c r="I8" s="8" t="s">
        <v>32</v>
      </c>
      <c r="J8" s="12">
        <v>12.5</v>
      </c>
      <c r="K8" s="18" t="s">
        <v>49</v>
      </c>
      <c r="L8" t="s">
        <v>50</v>
      </c>
      <c r="M8" s="5">
        <v>15</v>
      </c>
      <c r="N8" s="18" t="s">
        <v>49</v>
      </c>
    </row>
    <row r="9" spans="1:14" x14ac:dyDescent="0.25">
      <c r="A9" t="s">
        <v>2</v>
      </c>
      <c r="B9" s="5">
        <v>72</v>
      </c>
      <c r="D9" s="14"/>
      <c r="E9" s="14"/>
      <c r="F9" t="s">
        <v>5</v>
      </c>
      <c r="G9">
        <f>G8*25.4*PI()/1000</f>
        <v>2.6332829622389644</v>
      </c>
      <c r="H9" s="14" t="s">
        <v>6</v>
      </c>
    </row>
    <row r="10" spans="1:14" x14ac:dyDescent="0.25">
      <c r="A10" t="s">
        <v>3</v>
      </c>
      <c r="B10" s="5">
        <v>15</v>
      </c>
      <c r="C10">
        <f>B10*25.4</f>
        <v>381</v>
      </c>
      <c r="D10" s="14" t="s">
        <v>48</v>
      </c>
      <c r="E10" s="14"/>
      <c r="F10" t="s">
        <v>1</v>
      </c>
      <c r="G10">
        <f>J8*25.4</f>
        <v>317.5</v>
      </c>
      <c r="H10" s="14" t="s">
        <v>48</v>
      </c>
    </row>
    <row r="11" spans="1:14" x14ac:dyDescent="0.25">
      <c r="B11" t="s">
        <v>4</v>
      </c>
      <c r="C11">
        <f>SUM(C8:C10)</f>
        <v>838.2</v>
      </c>
      <c r="D11" s="14" t="s">
        <v>48</v>
      </c>
      <c r="E11" s="14"/>
      <c r="F11" t="s">
        <v>2</v>
      </c>
      <c r="G11">
        <f>(G8-M8)/2/J8*100</f>
        <v>72</v>
      </c>
      <c r="H11" s="14" t="s">
        <v>48</v>
      </c>
    </row>
    <row r="12" spans="1:14" x14ac:dyDescent="0.25">
      <c r="B12" t="s">
        <v>5</v>
      </c>
      <c r="C12">
        <f>C11*PI()/1000</f>
        <v>2.6332829622389649</v>
      </c>
      <c r="D12" s="14" t="s">
        <v>6</v>
      </c>
      <c r="E12" s="14"/>
    </row>
    <row r="15" spans="1:14" x14ac:dyDescent="0.25">
      <c r="A15" t="s">
        <v>13</v>
      </c>
      <c r="B15" s="5">
        <v>3.73</v>
      </c>
      <c r="H15" s="19" t="s">
        <v>31</v>
      </c>
    </row>
    <row r="16" spans="1:14" x14ac:dyDescent="0.25">
      <c r="A16" t="s">
        <v>18</v>
      </c>
      <c r="B16" s="5">
        <v>700</v>
      </c>
      <c r="H16" s="19" t="s">
        <v>33</v>
      </c>
    </row>
    <row r="17" spans="1:23" x14ac:dyDescent="0.25">
      <c r="A17" t="s">
        <v>9</v>
      </c>
      <c r="B17" s="5">
        <v>6000</v>
      </c>
      <c r="H17" s="19" t="s">
        <v>34</v>
      </c>
    </row>
    <row r="18" spans="1:23" x14ac:dyDescent="0.25">
      <c r="A18" t="s">
        <v>17</v>
      </c>
      <c r="B18" s="5">
        <v>1500</v>
      </c>
      <c r="H18" s="19" t="s">
        <v>35</v>
      </c>
    </row>
    <row r="19" spans="1:23" x14ac:dyDescent="0.25">
      <c r="A19" t="s">
        <v>12</v>
      </c>
      <c r="H19" s="19" t="s">
        <v>36</v>
      </c>
    </row>
    <row r="20" spans="1:23" x14ac:dyDescent="0.25">
      <c r="A20">
        <v>1</v>
      </c>
      <c r="B20" s="5">
        <v>3.06</v>
      </c>
      <c r="H20" s="19" t="s">
        <v>37</v>
      </c>
    </row>
    <row r="21" spans="1:23" x14ac:dyDescent="0.25">
      <c r="A21">
        <v>2</v>
      </c>
      <c r="B21" s="5">
        <v>1.62</v>
      </c>
      <c r="H21" s="19" t="s">
        <v>38</v>
      </c>
    </row>
    <row r="22" spans="1:23" x14ac:dyDescent="0.25">
      <c r="A22">
        <v>3</v>
      </c>
      <c r="B22" s="5">
        <v>1</v>
      </c>
      <c r="H22" s="19" t="s">
        <v>39</v>
      </c>
    </row>
    <row r="23" spans="1:23" x14ac:dyDescent="0.25">
      <c r="A23">
        <v>4</v>
      </c>
      <c r="B23" s="5">
        <v>0.7</v>
      </c>
      <c r="H23" s="19" t="s">
        <v>43</v>
      </c>
    </row>
    <row r="24" spans="1:23" x14ac:dyDescent="0.25">
      <c r="A24">
        <v>5</v>
      </c>
      <c r="B24" s="5">
        <v>1</v>
      </c>
      <c r="D24" s="20"/>
      <c r="H24" s="19" t="s">
        <v>41</v>
      </c>
    </row>
    <row r="25" spans="1:23" x14ac:dyDescent="0.25">
      <c r="A25">
        <v>6</v>
      </c>
      <c r="B25" s="5">
        <v>1</v>
      </c>
      <c r="H25" s="19" t="s">
        <v>40</v>
      </c>
    </row>
    <row r="26" spans="1:23" x14ac:dyDescent="0.25">
      <c r="A26">
        <v>7</v>
      </c>
      <c r="B26" s="5">
        <v>1</v>
      </c>
    </row>
    <row r="27" spans="1:23" x14ac:dyDescent="0.25">
      <c r="A27">
        <v>8</v>
      </c>
      <c r="B27" s="5">
        <v>1</v>
      </c>
    </row>
    <row r="28" spans="1:23" x14ac:dyDescent="0.25">
      <c r="A28" s="8" t="s">
        <v>8</v>
      </c>
      <c r="B28" s="5">
        <v>2.29</v>
      </c>
    </row>
    <row r="30" spans="1:23" x14ac:dyDescent="0.25">
      <c r="A30" t="s">
        <v>7</v>
      </c>
    </row>
    <row r="31" spans="1:23" s="13" customFormat="1" ht="30" x14ac:dyDescent="0.25">
      <c r="A31" s="13" t="s">
        <v>42</v>
      </c>
      <c r="B31" s="13" t="s">
        <v>11</v>
      </c>
      <c r="C31" s="13" t="s">
        <v>10</v>
      </c>
      <c r="D31" s="13" t="s">
        <v>9</v>
      </c>
      <c r="E31" s="13" t="s">
        <v>13</v>
      </c>
      <c r="F31" s="13" t="s">
        <v>5</v>
      </c>
      <c r="G31" s="13" t="s">
        <v>12</v>
      </c>
      <c r="H31" s="13" t="s">
        <v>16</v>
      </c>
      <c r="I31" s="13" t="s">
        <v>14</v>
      </c>
      <c r="J31" s="13" t="s">
        <v>15</v>
      </c>
      <c r="K31" s="13" t="s">
        <v>22</v>
      </c>
      <c r="L31" s="13" t="s">
        <v>23</v>
      </c>
      <c r="M31" s="13" t="s">
        <v>23</v>
      </c>
      <c r="N31" s="13" t="s">
        <v>24</v>
      </c>
      <c r="O31" s="13" t="s">
        <v>24</v>
      </c>
      <c r="P31" s="13" t="s">
        <v>25</v>
      </c>
      <c r="Q31" s="13" t="s">
        <v>25</v>
      </c>
      <c r="R31" s="13" t="s">
        <v>26</v>
      </c>
      <c r="S31" s="13" t="s">
        <v>26</v>
      </c>
      <c r="T31" s="13" t="s">
        <v>27</v>
      </c>
      <c r="U31" s="13" t="s">
        <v>27</v>
      </c>
      <c r="V31" s="13" t="s">
        <v>28</v>
      </c>
      <c r="W31" s="13" t="s">
        <v>28</v>
      </c>
    </row>
    <row r="32" spans="1:23" x14ac:dyDescent="0.25">
      <c r="A32">
        <v>1</v>
      </c>
      <c r="B32">
        <f>B16</f>
        <v>700</v>
      </c>
      <c r="C32">
        <f>B18</f>
        <v>1500</v>
      </c>
      <c r="D32">
        <f>B17</f>
        <v>6000</v>
      </c>
      <c r="E32">
        <f>B15</f>
        <v>3.73</v>
      </c>
      <c r="F32">
        <f>C12</f>
        <v>2.6332829622389649</v>
      </c>
      <c r="G32" s="2">
        <f t="shared" ref="G32:G39" si="0">B20</f>
        <v>3.06</v>
      </c>
      <c r="H32" s="1">
        <f>D32*60/G32/E32*F32/1000</f>
        <v>83.055762884055028</v>
      </c>
      <c r="I32" s="1"/>
      <c r="J32" s="10">
        <f>J33+3</f>
        <v>26.532466150482257</v>
      </c>
      <c r="K32" s="9">
        <v>0</v>
      </c>
      <c r="L32" s="10"/>
      <c r="M32" s="10"/>
      <c r="N32" s="10"/>
      <c r="O32" s="10"/>
      <c r="P32" s="10"/>
      <c r="Q32" s="10"/>
      <c r="R32" s="10">
        <f>C32+A32*100</f>
        <v>1600</v>
      </c>
      <c r="S32" s="10">
        <v>0</v>
      </c>
      <c r="T32" s="10">
        <f>(V32+R32)/2</f>
        <v>3300</v>
      </c>
      <c r="U32" s="10">
        <v>40</v>
      </c>
      <c r="V32" s="10">
        <f>D32-1000</f>
        <v>5000</v>
      </c>
      <c r="W32" s="10">
        <v>90</v>
      </c>
    </row>
    <row r="33" spans="1:23" x14ac:dyDescent="0.25">
      <c r="A33">
        <v>2</v>
      </c>
      <c r="B33">
        <f>B32</f>
        <v>700</v>
      </c>
      <c r="C33">
        <f>C32</f>
        <v>1500</v>
      </c>
      <c r="D33">
        <f>D32</f>
        <v>6000</v>
      </c>
      <c r="E33">
        <f>E32</f>
        <v>3.73</v>
      </c>
      <c r="F33">
        <f>F32</f>
        <v>2.6332829622389649</v>
      </c>
      <c r="G33" s="2">
        <f t="shared" si="0"/>
        <v>1.62</v>
      </c>
      <c r="H33" s="1">
        <f t="shared" ref="H33:H39" si="1">D33*60/G33/E33*F33/1000</f>
        <v>156.88310766988172</v>
      </c>
      <c r="I33" s="10">
        <f>H32*0.66</f>
        <v>54.816803503476322</v>
      </c>
      <c r="J33" s="10">
        <f>(B33+200)/D33*H33</f>
        <v>23.532466150482257</v>
      </c>
      <c r="K33" s="9">
        <v>0</v>
      </c>
      <c r="L33" s="10">
        <f>IF(K33,B33+200,B33-200)</f>
        <v>500</v>
      </c>
      <c r="M33" s="10">
        <v>0</v>
      </c>
      <c r="N33" s="10">
        <f>(P33+L33)/2</f>
        <v>1298.2352941176471</v>
      </c>
      <c r="O33" s="10">
        <v>40</v>
      </c>
      <c r="P33" s="10">
        <f t="shared" ref="P33:P39" si="2">I33/H33*D33</f>
        <v>2096.4705882352941</v>
      </c>
      <c r="Q33" s="10">
        <v>90</v>
      </c>
      <c r="R33" s="10">
        <f t="shared" ref="R33:R39" si="3">C33+A33*100</f>
        <v>1700</v>
      </c>
      <c r="S33" s="10">
        <v>0</v>
      </c>
      <c r="T33" s="10">
        <f>(V33+R33)/2</f>
        <v>3600</v>
      </c>
      <c r="U33" s="10">
        <v>40</v>
      </c>
      <c r="V33" s="10">
        <f t="shared" ref="V33:V39" si="4">D33-500</f>
        <v>5500</v>
      </c>
      <c r="W33" s="10">
        <v>90</v>
      </c>
    </row>
    <row r="34" spans="1:23" x14ac:dyDescent="0.25">
      <c r="A34">
        <v>3</v>
      </c>
      <c r="B34">
        <f t="shared" ref="B34:B39" si="5">B33</f>
        <v>700</v>
      </c>
      <c r="C34">
        <f t="shared" ref="C34:C39" si="6">C33</f>
        <v>1500</v>
      </c>
      <c r="D34">
        <f t="shared" ref="D34:D39" si="7">D33</f>
        <v>6000</v>
      </c>
      <c r="E34">
        <f t="shared" ref="E34:E39" si="8">E33</f>
        <v>3.73</v>
      </c>
      <c r="F34">
        <f t="shared" ref="F34:F39" si="9">F33</f>
        <v>2.6332829622389649</v>
      </c>
      <c r="G34" s="2">
        <f t="shared" si="0"/>
        <v>1</v>
      </c>
      <c r="H34" s="1">
        <f t="shared" si="1"/>
        <v>254.15063442520838</v>
      </c>
      <c r="I34" s="10">
        <f t="shared" ref="I34:I39" si="10">H33*0.66</f>
        <v>103.54285106212194</v>
      </c>
      <c r="J34" s="10">
        <f t="shared" ref="J34:J39" si="11">(B34+200)/D34*H34</f>
        <v>38.122595163781256</v>
      </c>
      <c r="K34" s="9">
        <v>0</v>
      </c>
      <c r="L34" s="10">
        <f t="shared" ref="L34:L39" si="12">IF(K34,B34+200,B34-200)</f>
        <v>500</v>
      </c>
      <c r="M34" s="10">
        <v>0</v>
      </c>
      <c r="N34" s="10">
        <f t="shared" ref="N34:N39" si="13">(P34+L34)/2</f>
        <v>1472.2222222222224</v>
      </c>
      <c r="O34" s="10">
        <v>40</v>
      </c>
      <c r="P34" s="10">
        <f t="shared" si="2"/>
        <v>2444.4444444444448</v>
      </c>
      <c r="Q34" s="10">
        <v>90</v>
      </c>
      <c r="R34" s="10">
        <f t="shared" si="3"/>
        <v>1800</v>
      </c>
      <c r="S34" s="10">
        <v>0</v>
      </c>
      <c r="T34" s="10">
        <f t="shared" ref="T34:T39" si="14">(V34+R34)/2</f>
        <v>3650</v>
      </c>
      <c r="U34" s="10">
        <v>40</v>
      </c>
      <c r="V34" s="10">
        <f t="shared" si="4"/>
        <v>5500</v>
      </c>
      <c r="W34" s="10">
        <v>90</v>
      </c>
    </row>
    <row r="35" spans="1:23" x14ac:dyDescent="0.25">
      <c r="A35">
        <v>4</v>
      </c>
      <c r="B35">
        <f t="shared" si="5"/>
        <v>700</v>
      </c>
      <c r="C35">
        <f t="shared" si="6"/>
        <v>1500</v>
      </c>
      <c r="D35">
        <f t="shared" si="7"/>
        <v>6000</v>
      </c>
      <c r="E35">
        <f t="shared" si="8"/>
        <v>3.73</v>
      </c>
      <c r="F35">
        <f t="shared" si="9"/>
        <v>2.6332829622389649</v>
      </c>
      <c r="G35" s="2">
        <f t="shared" si="0"/>
        <v>0.7</v>
      </c>
      <c r="H35" s="1">
        <f t="shared" si="1"/>
        <v>363.0723348931549</v>
      </c>
      <c r="I35" s="10">
        <f t="shared" si="10"/>
        <v>167.73941872063753</v>
      </c>
      <c r="J35" s="10">
        <f t="shared" si="11"/>
        <v>54.460850233973233</v>
      </c>
      <c r="K35" s="9">
        <v>1</v>
      </c>
      <c r="L35" s="10">
        <f t="shared" si="12"/>
        <v>900</v>
      </c>
      <c r="M35" s="10">
        <v>0</v>
      </c>
      <c r="N35" s="10">
        <f t="shared" si="13"/>
        <v>1835.9999999999998</v>
      </c>
      <c r="O35" s="10">
        <v>40</v>
      </c>
      <c r="P35" s="10">
        <f t="shared" si="2"/>
        <v>2771.9999999999995</v>
      </c>
      <c r="Q35" s="10">
        <v>90</v>
      </c>
      <c r="R35" s="10">
        <f t="shared" si="3"/>
        <v>1900</v>
      </c>
      <c r="S35" s="10">
        <v>0</v>
      </c>
      <c r="T35" s="10">
        <f t="shared" si="14"/>
        <v>3700</v>
      </c>
      <c r="U35" s="10">
        <v>40</v>
      </c>
      <c r="V35" s="10">
        <f t="shared" si="4"/>
        <v>5500</v>
      </c>
      <c r="W35" s="10">
        <v>90</v>
      </c>
    </row>
    <row r="36" spans="1:23" x14ac:dyDescent="0.25">
      <c r="A36" s="20">
        <v>5</v>
      </c>
      <c r="B36" s="20">
        <f t="shared" si="5"/>
        <v>700</v>
      </c>
      <c r="C36" s="20">
        <f t="shared" si="6"/>
        <v>1500</v>
      </c>
      <c r="D36" s="20">
        <f t="shared" si="7"/>
        <v>6000</v>
      </c>
      <c r="E36" s="20">
        <f t="shared" si="8"/>
        <v>3.73</v>
      </c>
      <c r="F36" s="20">
        <f t="shared" si="9"/>
        <v>2.6332829622389649</v>
      </c>
      <c r="G36" s="2">
        <f t="shared" si="0"/>
        <v>1</v>
      </c>
      <c r="H36" s="1">
        <f t="shared" si="1"/>
        <v>254.15063442520838</v>
      </c>
      <c r="I36" s="10">
        <f t="shared" si="10"/>
        <v>239.62774102948225</v>
      </c>
      <c r="J36" s="10">
        <f t="shared" si="11"/>
        <v>38.122595163781256</v>
      </c>
      <c r="K36" s="9">
        <v>1</v>
      </c>
      <c r="L36" s="10">
        <f t="shared" si="12"/>
        <v>900</v>
      </c>
      <c r="M36" s="10">
        <v>0</v>
      </c>
      <c r="N36" s="10">
        <f t="shared" si="13"/>
        <v>3278.5714285714294</v>
      </c>
      <c r="O36" s="10">
        <v>40</v>
      </c>
      <c r="P36" s="10">
        <f t="shared" si="2"/>
        <v>5657.1428571428587</v>
      </c>
      <c r="Q36" s="10">
        <v>90</v>
      </c>
      <c r="R36" s="10">
        <f t="shared" si="3"/>
        <v>2000</v>
      </c>
      <c r="S36" s="10">
        <v>0</v>
      </c>
      <c r="T36" s="10">
        <f t="shared" si="14"/>
        <v>3750</v>
      </c>
      <c r="U36" s="10">
        <v>40</v>
      </c>
      <c r="V36" s="10">
        <f t="shared" si="4"/>
        <v>5500</v>
      </c>
      <c r="W36" s="10">
        <v>90</v>
      </c>
    </row>
    <row r="37" spans="1:23" s="3" customFormat="1" x14ac:dyDescent="0.25">
      <c r="A37" s="3">
        <v>6</v>
      </c>
      <c r="B37" s="3">
        <f t="shared" si="5"/>
        <v>700</v>
      </c>
      <c r="C37" s="3">
        <f t="shared" si="6"/>
        <v>1500</v>
      </c>
      <c r="D37" s="3">
        <f t="shared" si="7"/>
        <v>6000</v>
      </c>
      <c r="E37" s="3">
        <f t="shared" si="8"/>
        <v>3.73</v>
      </c>
      <c r="F37" s="3">
        <f t="shared" si="9"/>
        <v>2.6332829622389649</v>
      </c>
      <c r="G37" s="2">
        <f t="shared" si="0"/>
        <v>1</v>
      </c>
      <c r="H37" s="4">
        <f t="shared" si="1"/>
        <v>254.15063442520838</v>
      </c>
      <c r="I37" s="10">
        <f t="shared" si="10"/>
        <v>167.73941872063753</v>
      </c>
      <c r="J37" s="10">
        <f t="shared" si="11"/>
        <v>38.122595163781256</v>
      </c>
      <c r="K37" s="4">
        <v>0</v>
      </c>
      <c r="L37" s="10">
        <f t="shared" si="12"/>
        <v>500</v>
      </c>
      <c r="M37" s="10">
        <v>0</v>
      </c>
      <c r="N37" s="10">
        <f t="shared" si="13"/>
        <v>2230</v>
      </c>
      <c r="O37" s="10">
        <v>40</v>
      </c>
      <c r="P37" s="10">
        <f t="shared" si="2"/>
        <v>3960</v>
      </c>
      <c r="Q37" s="10">
        <v>90</v>
      </c>
      <c r="R37" s="10">
        <f t="shared" si="3"/>
        <v>2100</v>
      </c>
      <c r="S37" s="10">
        <v>0</v>
      </c>
      <c r="T37" s="10">
        <f t="shared" si="14"/>
        <v>3800</v>
      </c>
      <c r="U37" s="10">
        <v>40</v>
      </c>
      <c r="V37" s="10">
        <f t="shared" si="4"/>
        <v>5500</v>
      </c>
      <c r="W37" s="10">
        <v>90</v>
      </c>
    </row>
    <row r="38" spans="1:23" s="3" customFormat="1" x14ac:dyDescent="0.25">
      <c r="A38" s="3">
        <v>7</v>
      </c>
      <c r="B38" s="3">
        <f t="shared" si="5"/>
        <v>700</v>
      </c>
      <c r="C38" s="3">
        <f t="shared" si="6"/>
        <v>1500</v>
      </c>
      <c r="D38" s="3">
        <f t="shared" si="7"/>
        <v>6000</v>
      </c>
      <c r="E38" s="3">
        <f t="shared" si="8"/>
        <v>3.73</v>
      </c>
      <c r="F38" s="3">
        <f t="shared" si="9"/>
        <v>2.6332829622389649</v>
      </c>
      <c r="G38" s="2">
        <f t="shared" si="0"/>
        <v>1</v>
      </c>
      <c r="H38" s="4">
        <f t="shared" si="1"/>
        <v>254.15063442520838</v>
      </c>
      <c r="I38" s="10">
        <f t="shared" si="10"/>
        <v>167.73941872063753</v>
      </c>
      <c r="J38" s="10">
        <f t="shared" si="11"/>
        <v>38.122595163781256</v>
      </c>
      <c r="K38" s="4">
        <v>0</v>
      </c>
      <c r="L38" s="10">
        <f t="shared" si="12"/>
        <v>500</v>
      </c>
      <c r="M38" s="10">
        <v>0</v>
      </c>
      <c r="N38" s="10">
        <f t="shared" si="13"/>
        <v>2230</v>
      </c>
      <c r="O38" s="10">
        <v>40</v>
      </c>
      <c r="P38" s="10">
        <f t="shared" si="2"/>
        <v>3960</v>
      </c>
      <c r="Q38" s="10">
        <v>90</v>
      </c>
      <c r="R38" s="10">
        <f t="shared" si="3"/>
        <v>2200</v>
      </c>
      <c r="S38" s="10">
        <v>0</v>
      </c>
      <c r="T38" s="10">
        <f t="shared" si="14"/>
        <v>3850</v>
      </c>
      <c r="U38" s="10">
        <v>40</v>
      </c>
      <c r="V38" s="10">
        <f t="shared" si="4"/>
        <v>5500</v>
      </c>
      <c r="W38" s="10">
        <v>90</v>
      </c>
    </row>
    <row r="39" spans="1:23" s="3" customFormat="1" x14ac:dyDescent="0.25">
      <c r="A39" s="3">
        <v>8</v>
      </c>
      <c r="B39" s="3">
        <f t="shared" si="5"/>
        <v>700</v>
      </c>
      <c r="C39" s="3">
        <f t="shared" si="6"/>
        <v>1500</v>
      </c>
      <c r="D39" s="3">
        <f t="shared" si="7"/>
        <v>6000</v>
      </c>
      <c r="E39" s="3">
        <f t="shared" si="8"/>
        <v>3.73</v>
      </c>
      <c r="F39" s="3">
        <f t="shared" si="9"/>
        <v>2.6332829622389649</v>
      </c>
      <c r="G39" s="2">
        <f t="shared" si="0"/>
        <v>1</v>
      </c>
      <c r="H39" s="4">
        <f t="shared" si="1"/>
        <v>254.15063442520838</v>
      </c>
      <c r="I39" s="10">
        <f t="shared" si="10"/>
        <v>167.73941872063753</v>
      </c>
      <c r="J39" s="10">
        <f t="shared" si="11"/>
        <v>38.122595163781256</v>
      </c>
      <c r="K39" s="4">
        <v>0</v>
      </c>
      <c r="L39" s="10">
        <f t="shared" si="12"/>
        <v>500</v>
      </c>
      <c r="M39" s="10">
        <v>0</v>
      </c>
      <c r="N39" s="10">
        <f t="shared" si="13"/>
        <v>2230</v>
      </c>
      <c r="O39" s="10">
        <v>40</v>
      </c>
      <c r="P39" s="10">
        <f t="shared" si="2"/>
        <v>3960</v>
      </c>
      <c r="Q39" s="10">
        <v>90</v>
      </c>
      <c r="R39" s="10">
        <f t="shared" si="3"/>
        <v>2300</v>
      </c>
      <c r="S39" s="10">
        <v>0</v>
      </c>
      <c r="T39" s="10">
        <f t="shared" si="14"/>
        <v>3900</v>
      </c>
      <c r="U39" s="10">
        <v>40</v>
      </c>
      <c r="V39" s="10">
        <f t="shared" si="4"/>
        <v>5500</v>
      </c>
      <c r="W39" s="10">
        <v>90</v>
      </c>
    </row>
    <row r="40" spans="1:23" s="14" customFormat="1" x14ac:dyDescent="0.25">
      <c r="B40" s="15" t="s">
        <v>44</v>
      </c>
      <c r="C40" s="15" t="s">
        <v>44</v>
      </c>
      <c r="D40" s="15" t="s">
        <v>44</v>
      </c>
      <c r="F40" s="15" t="s">
        <v>46</v>
      </c>
      <c r="H40" s="15" t="s">
        <v>47</v>
      </c>
      <c r="I40" s="15" t="s">
        <v>47</v>
      </c>
      <c r="J40" s="15" t="s">
        <v>47</v>
      </c>
      <c r="L40" s="15" t="s">
        <v>44</v>
      </c>
      <c r="M40" s="15" t="s">
        <v>45</v>
      </c>
      <c r="N40" s="15" t="s">
        <v>44</v>
      </c>
      <c r="O40" s="15" t="s">
        <v>45</v>
      </c>
      <c r="P40" s="15" t="s">
        <v>44</v>
      </c>
      <c r="Q40" s="15" t="s">
        <v>45</v>
      </c>
      <c r="R40" s="15" t="s">
        <v>44</v>
      </c>
      <c r="S40" s="15" t="s">
        <v>45</v>
      </c>
      <c r="T40" s="15" t="s">
        <v>44</v>
      </c>
      <c r="U40" s="15" t="s">
        <v>45</v>
      </c>
      <c r="V40" s="15" t="s">
        <v>44</v>
      </c>
      <c r="W40" s="15" t="s">
        <v>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C1" sqref="C1:J1048576"/>
    </sheetView>
  </sheetViews>
  <sheetFormatPr defaultRowHeight="15" x14ac:dyDescent="0.25"/>
  <cols>
    <col min="1" max="1" width="13.90625" customWidth="1"/>
    <col min="2" max="2" width="8.90625" customWidth="1"/>
    <col min="3" max="10" width="5.6328125" customWidth="1"/>
  </cols>
  <sheetData>
    <row r="2" spans="1:10" x14ac:dyDescent="0.25">
      <c r="B2" t="s">
        <v>42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</row>
    <row r="3" spans="1:10" x14ac:dyDescent="0.25">
      <c r="A3" t="s">
        <v>51</v>
      </c>
      <c r="B3" t="s">
        <v>54</v>
      </c>
      <c r="C3" s="1">
        <f>Calculater!L32</f>
        <v>0</v>
      </c>
      <c r="D3" s="1">
        <f>Calculater!L33</f>
        <v>500</v>
      </c>
      <c r="E3" s="1">
        <f>Calculater!L34</f>
        <v>500</v>
      </c>
      <c r="F3" s="1">
        <f>Calculater!L35</f>
        <v>900</v>
      </c>
      <c r="G3" s="1">
        <f>Calculater!L36</f>
        <v>900</v>
      </c>
      <c r="H3" s="1">
        <f>Calculater!L37</f>
        <v>500</v>
      </c>
      <c r="I3" s="1">
        <f>Calculater!L38</f>
        <v>500</v>
      </c>
      <c r="J3" s="1">
        <f>Calculater!L39</f>
        <v>500</v>
      </c>
    </row>
    <row r="4" spans="1:10" x14ac:dyDescent="0.25">
      <c r="B4" t="s">
        <v>55</v>
      </c>
      <c r="C4" s="1">
        <f>Calculater!M32</f>
        <v>0</v>
      </c>
      <c r="D4" s="1">
        <f>Calculater!M33</f>
        <v>0</v>
      </c>
      <c r="E4" s="1">
        <f>Calculater!M34</f>
        <v>0</v>
      </c>
      <c r="F4" s="1">
        <f>Calculater!M35</f>
        <v>0</v>
      </c>
      <c r="G4" s="1">
        <f>Calculater!M36</f>
        <v>0</v>
      </c>
      <c r="H4" s="1">
        <f>Calculater!M37</f>
        <v>0</v>
      </c>
      <c r="I4" s="1">
        <f>Calculater!M38</f>
        <v>0</v>
      </c>
      <c r="J4" s="1">
        <f>Calculater!M39</f>
        <v>0</v>
      </c>
    </row>
    <row r="10" spans="1:10" x14ac:dyDescent="0.25">
      <c r="B10" t="s">
        <v>42</v>
      </c>
      <c r="C10">
        <v>1</v>
      </c>
      <c r="D10">
        <v>2</v>
      </c>
      <c r="E10">
        <v>3</v>
      </c>
      <c r="F10">
        <v>4</v>
      </c>
      <c r="G10">
        <v>5</v>
      </c>
      <c r="H10">
        <v>6</v>
      </c>
      <c r="I10">
        <v>7</v>
      </c>
      <c r="J10">
        <v>8</v>
      </c>
    </row>
    <row r="11" spans="1:10" x14ac:dyDescent="0.25">
      <c r="A11" t="s">
        <v>52</v>
      </c>
      <c r="B11" t="s">
        <v>54</v>
      </c>
      <c r="C11" s="1">
        <f>Calculater!N32</f>
        <v>0</v>
      </c>
      <c r="D11" s="1">
        <f>Calculater!N33</f>
        <v>1298.2352941176471</v>
      </c>
      <c r="E11" s="1">
        <f>Calculater!N34</f>
        <v>1472.2222222222224</v>
      </c>
      <c r="F11" s="1">
        <f>Calculater!N35</f>
        <v>1835.9999999999998</v>
      </c>
      <c r="G11" s="1">
        <f>Calculater!N36</f>
        <v>3278.5714285714294</v>
      </c>
      <c r="H11" s="1">
        <f>Calculater!N37</f>
        <v>2230</v>
      </c>
      <c r="I11" s="1">
        <f>Calculater!N38</f>
        <v>2230</v>
      </c>
      <c r="J11" s="1">
        <f>Calculater!N39</f>
        <v>2230</v>
      </c>
    </row>
    <row r="12" spans="1:10" x14ac:dyDescent="0.25">
      <c r="B12" t="s">
        <v>55</v>
      </c>
      <c r="C12" s="1">
        <f>Calculater!O32</f>
        <v>0</v>
      </c>
      <c r="D12" s="1">
        <f>Calculater!O33</f>
        <v>40</v>
      </c>
      <c r="E12" s="1">
        <f>Calculater!O34</f>
        <v>40</v>
      </c>
      <c r="F12" s="1">
        <f>Calculater!O35</f>
        <v>40</v>
      </c>
      <c r="G12" s="1">
        <f>Calculater!O36</f>
        <v>40</v>
      </c>
      <c r="H12" s="1">
        <f>Calculater!O37</f>
        <v>40</v>
      </c>
      <c r="I12" s="1">
        <f>Calculater!O38</f>
        <v>40</v>
      </c>
      <c r="J12" s="1">
        <f>Calculater!O39</f>
        <v>40</v>
      </c>
    </row>
    <row r="18" spans="1:10" x14ac:dyDescent="0.25">
      <c r="B18" t="s">
        <v>42</v>
      </c>
      <c r="C18">
        <v>1</v>
      </c>
      <c r="D18">
        <v>2</v>
      </c>
      <c r="E18">
        <v>3</v>
      </c>
      <c r="F18">
        <v>4</v>
      </c>
      <c r="G18">
        <v>5</v>
      </c>
      <c r="H18">
        <v>6</v>
      </c>
      <c r="I18">
        <v>7</v>
      </c>
      <c r="J18">
        <v>8</v>
      </c>
    </row>
    <row r="19" spans="1:10" x14ac:dyDescent="0.25">
      <c r="A19" t="s">
        <v>53</v>
      </c>
      <c r="B19" t="s">
        <v>54</v>
      </c>
      <c r="C19" s="1">
        <f>Calculater!P32</f>
        <v>0</v>
      </c>
      <c r="D19" s="1">
        <f>Calculater!P33</f>
        <v>2096.4705882352941</v>
      </c>
      <c r="E19" s="1">
        <f>Calculater!P34</f>
        <v>2444.4444444444448</v>
      </c>
      <c r="F19" s="1">
        <f>Calculater!P35</f>
        <v>2771.9999999999995</v>
      </c>
      <c r="G19" s="1">
        <f>Calculater!P36</f>
        <v>5657.1428571428587</v>
      </c>
      <c r="H19" s="1">
        <f>Calculater!P37</f>
        <v>3960</v>
      </c>
      <c r="I19" s="1">
        <f>Calculater!P38</f>
        <v>3960</v>
      </c>
      <c r="J19" s="1">
        <f>Calculater!P39</f>
        <v>3960</v>
      </c>
    </row>
    <row r="20" spans="1:10" x14ac:dyDescent="0.25">
      <c r="B20" t="s">
        <v>55</v>
      </c>
      <c r="C20" s="1">
        <f>Calculater!Q32</f>
        <v>0</v>
      </c>
      <c r="D20" s="1">
        <f>Calculater!Q33</f>
        <v>90</v>
      </c>
      <c r="E20" s="1">
        <f>Calculater!Q34</f>
        <v>90</v>
      </c>
      <c r="F20" s="1">
        <f>Calculater!Q35</f>
        <v>90</v>
      </c>
      <c r="G20" s="1">
        <f>Calculater!Q36</f>
        <v>90</v>
      </c>
      <c r="H20" s="1">
        <f>Calculater!Q37</f>
        <v>90</v>
      </c>
      <c r="I20" s="1">
        <f>Calculater!Q38</f>
        <v>90</v>
      </c>
      <c r="J20" s="1">
        <f>Calculater!Q39</f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Calculater</vt:lpstr>
      <vt:lpstr>Interface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</dc:creator>
  <cp:lastModifiedBy>Windows User</cp:lastModifiedBy>
  <dcterms:created xsi:type="dcterms:W3CDTF">2018-04-07T15:58:06Z</dcterms:created>
  <dcterms:modified xsi:type="dcterms:W3CDTF">2018-07-06T14:42:50Z</dcterms:modified>
</cp:coreProperties>
</file>