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ZF 4HP24\"/>
    </mc:Choice>
  </mc:AlternateContent>
  <bookViews>
    <workbookView xWindow="0" yWindow="0" windowWidth="30720" windowHeight="9570"/>
  </bookViews>
  <sheets>
    <sheet name="Calculater" sheetId="1" r:id="rId1"/>
    <sheet name="Interfac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I20" i="3"/>
  <c r="H20" i="3"/>
  <c r="G20" i="3"/>
  <c r="F20" i="3"/>
  <c r="E20" i="3"/>
  <c r="D20" i="3"/>
  <c r="C20" i="3"/>
  <c r="C19" i="3"/>
  <c r="J12" i="3"/>
  <c r="I12" i="3"/>
  <c r="H12" i="3"/>
  <c r="G12" i="3"/>
  <c r="F12" i="3"/>
  <c r="E12" i="3"/>
  <c r="D12" i="3"/>
  <c r="C12" i="3"/>
  <c r="C11" i="3"/>
  <c r="J4" i="3"/>
  <c r="I4" i="3"/>
  <c r="H4" i="3"/>
  <c r="G4" i="3"/>
  <c r="F4" i="3"/>
  <c r="E4" i="3"/>
  <c r="D4" i="3"/>
  <c r="C4" i="3"/>
  <c r="C3" i="3"/>
  <c r="C8" i="1"/>
  <c r="G10" i="1"/>
  <c r="G11" i="1"/>
  <c r="G31" i="1"/>
  <c r="G30" i="1"/>
  <c r="G29" i="1"/>
  <c r="G28" i="1"/>
  <c r="G9" i="1"/>
  <c r="E28" i="1"/>
  <c r="E29" i="1" s="1"/>
  <c r="E30" i="1" s="1"/>
  <c r="E31" i="1" s="1"/>
  <c r="D28" i="1"/>
  <c r="V28" i="1" s="1"/>
  <c r="C28" i="1"/>
  <c r="C29" i="1" s="1"/>
  <c r="B28" i="1"/>
  <c r="B29" i="1" s="1"/>
  <c r="B30" i="1" s="1"/>
  <c r="B31" i="1" s="1"/>
  <c r="J3" i="3" s="1"/>
  <c r="C10" i="1"/>
  <c r="D29" i="1" l="1"/>
  <c r="D30" i="1" s="1"/>
  <c r="D31" i="1" s="1"/>
  <c r="C30" i="1"/>
  <c r="R29" i="1"/>
  <c r="L30" i="1"/>
  <c r="E3" i="3" s="1"/>
  <c r="I3" i="3"/>
  <c r="L31" i="1"/>
  <c r="F3" i="3" s="1"/>
  <c r="G3" i="3"/>
  <c r="R28" i="1"/>
  <c r="T28" i="1" s="1"/>
  <c r="L29" i="1"/>
  <c r="D3" i="3" s="1"/>
  <c r="H3" i="3"/>
  <c r="C11" i="1"/>
  <c r="C12" i="1" s="1"/>
  <c r="F28" i="1" s="1"/>
  <c r="V30" i="1" l="1"/>
  <c r="V29" i="1"/>
  <c r="T29" i="1"/>
  <c r="H28" i="1"/>
  <c r="I29" i="1" s="1"/>
  <c r="C31" i="1"/>
  <c r="R30" i="1"/>
  <c r="F29" i="1"/>
  <c r="F30" i="1" s="1"/>
  <c r="F31" i="1" s="1"/>
  <c r="T30" i="1" l="1"/>
  <c r="H31" i="1"/>
  <c r="J31" i="1" s="1"/>
  <c r="H29" i="1"/>
  <c r="J29" i="1" s="1"/>
  <c r="J28" i="1" s="1"/>
  <c r="H30" i="1"/>
  <c r="J30" i="1" s="1"/>
  <c r="I31" i="1" l="1"/>
  <c r="P31" i="1" s="1"/>
  <c r="I30" i="1"/>
  <c r="P30" i="1" s="1"/>
  <c r="P29" i="1"/>
  <c r="G11" i="3" l="1"/>
  <c r="G19" i="3"/>
  <c r="N31" i="1"/>
  <c r="F11" i="3" s="1"/>
  <c r="F19" i="3"/>
  <c r="N30" i="1"/>
  <c r="E11" i="3" s="1"/>
  <c r="E19" i="3"/>
  <c r="H11" i="3"/>
  <c r="H19" i="3"/>
  <c r="J11" i="3"/>
  <c r="J19" i="3"/>
  <c r="N29" i="1"/>
  <c r="D11" i="3" s="1"/>
  <c r="D19" i="3"/>
  <c r="I11" i="3"/>
  <c r="I19" i="3"/>
</calcChain>
</file>

<file path=xl/sharedStrings.xml><?xml version="1.0" encoding="utf-8"?>
<sst xmlns="http://schemas.openxmlformats.org/spreadsheetml/2006/main" count="100" uniqueCount="58">
  <si>
    <t>Tyre Calculater</t>
  </si>
  <si>
    <t>Width</t>
  </si>
  <si>
    <t>Aspec</t>
  </si>
  <si>
    <t>Rum inch</t>
  </si>
  <si>
    <t>Diameter</t>
  </si>
  <si>
    <t>Circum</t>
  </si>
  <si>
    <t>Meter</t>
  </si>
  <si>
    <t>Max Speed / Gear Calculater</t>
  </si>
  <si>
    <t>Reverse</t>
  </si>
  <si>
    <t>Max RPM</t>
  </si>
  <si>
    <t>Stall Rpm</t>
  </si>
  <si>
    <t>Idle Rpm</t>
  </si>
  <si>
    <t>Gear Ratio</t>
  </si>
  <si>
    <t>Dif Ratio</t>
  </si>
  <si>
    <t>Kick down</t>
  </si>
  <si>
    <t>Gear Down</t>
  </si>
  <si>
    <t>Max Speed</t>
  </si>
  <si>
    <t>Stall Speed</t>
  </si>
  <si>
    <t>Idle RPM</t>
  </si>
  <si>
    <t>Metric</t>
  </si>
  <si>
    <t>Tire Size</t>
  </si>
  <si>
    <t>Inch</t>
  </si>
  <si>
    <t>Engine Brake</t>
  </si>
  <si>
    <t>Red Low</t>
  </si>
  <si>
    <t>Red Med</t>
  </si>
  <si>
    <t>Red High</t>
  </si>
  <si>
    <t>Blue Low</t>
  </si>
  <si>
    <t>Blue Med</t>
  </si>
  <si>
    <t>Blue High</t>
  </si>
  <si>
    <t>This is required Info from you</t>
  </si>
  <si>
    <t>Formulas</t>
  </si>
  <si>
    <t xml:space="preserve">Width </t>
  </si>
  <si>
    <t>Circumferenc = ((Tyre Width * Aspec / 100 * 2) + Rum Size) * Pi</t>
  </si>
  <si>
    <t>Max Speed = Max Rpm * 60 / Gear Ratio / Diff Ratio * Circumference / 1000</t>
  </si>
  <si>
    <t>Kick Down = Max Speed * 0.66</t>
  </si>
  <si>
    <t>Gear Down = (Idle Rpm +200) / Max Rpm * Max Speed</t>
  </si>
  <si>
    <t>Red Low = Idle Rpm +/- 200</t>
  </si>
  <si>
    <t>Red Med = (Red High + Red Low ) / 2</t>
  </si>
  <si>
    <t>Blue Low = Stall Rpm + (Gear No * 100)</t>
  </si>
  <si>
    <t>Blue High = Max Rpm - 500</t>
  </si>
  <si>
    <t>Blue High G1 = Max Rpm - 1000</t>
  </si>
  <si>
    <t>Gear</t>
  </si>
  <si>
    <t>Blue Med = Blue High + Blue Low ) / 2</t>
  </si>
  <si>
    <t>Rpm</t>
  </si>
  <si>
    <t>%</t>
  </si>
  <si>
    <t>m</t>
  </si>
  <si>
    <t>Km/h</t>
  </si>
  <si>
    <t>mm</t>
  </si>
  <si>
    <t>"</t>
  </si>
  <si>
    <t xml:space="preserve">Rum </t>
  </si>
  <si>
    <t>Light Throttle</t>
  </si>
  <si>
    <t>Medium Throttle</t>
  </si>
  <si>
    <t>Full Throttle</t>
  </si>
  <si>
    <t>RPM</t>
  </si>
  <si>
    <t>TPS %</t>
  </si>
  <si>
    <t>This is calculated values to put in the TCU Map  - Do not alter</t>
  </si>
  <si>
    <t>ZF 4HP22_24 4 Speed Transmission</t>
  </si>
  <si>
    <t>Alternate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</si>
</sst>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6"/>
      <name val="Arial"/>
      <family val="2"/>
    </font>
    <font>
      <sz val="12"/>
      <color rgb="FF00B050"/>
      <name val="Arial"/>
      <family val="2"/>
    </font>
    <font>
      <b/>
      <u/>
      <sz val="12"/>
      <color theme="1"/>
      <name val="Arial"/>
      <family val="2"/>
    </font>
    <font>
      <sz val="12"/>
      <color rgb="FF00B0F0"/>
      <name val="Arial"/>
      <family val="2"/>
    </font>
    <font>
      <b/>
      <sz val="12"/>
      <color rgb="FF00B0F0"/>
      <name val="Arial"/>
      <family val="2"/>
    </font>
    <font>
      <sz val="12"/>
      <color theme="5" tint="0.39997558519241921"/>
      <name val="Arial"/>
      <family val="2"/>
    </font>
    <font>
      <sz val="12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/>
    <xf numFmtId="0" fontId="3" fillId="0" borderId="0" xfId="0" applyFont="1"/>
    <xf numFmtId="0" fontId="4" fillId="0" borderId="0" xfId="0" applyFont="1"/>
    <xf numFmtId="1" fontId="4" fillId="0" borderId="0" xfId="0" applyNumberFormat="1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1" fontId="5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1" fontId="1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workbookViewId="0">
      <selection activeCell="C19" sqref="C19"/>
    </sheetView>
  </sheetViews>
  <sheetFormatPr defaultRowHeight="15" x14ac:dyDescent="0.2"/>
  <cols>
    <col min="1" max="1" width="10.88671875" customWidth="1"/>
    <col min="2" max="2" width="8.109375" customWidth="1"/>
    <col min="3" max="3" width="9" customWidth="1"/>
    <col min="4" max="4" width="9.21875" customWidth="1"/>
    <col min="5" max="5" width="8.21875" customWidth="1"/>
    <col min="6" max="6" width="7.33203125" customWidth="1"/>
    <col min="7" max="7" width="6.21875" customWidth="1"/>
    <col min="8" max="8" width="7" customWidth="1"/>
    <col min="9" max="9" width="6.21875" customWidth="1"/>
    <col min="10" max="10" width="7" customWidth="1"/>
    <col min="11" max="11" width="7.21875" customWidth="1"/>
    <col min="12" max="23" width="5.88671875" customWidth="1"/>
  </cols>
  <sheetData>
    <row r="1" spans="1:14" s="7" customFormat="1" ht="15.75" x14ac:dyDescent="0.25">
      <c r="A1" s="7" t="s">
        <v>56</v>
      </c>
    </row>
    <row r="3" spans="1:14" x14ac:dyDescent="0.2">
      <c r="A3" s="5" t="s">
        <v>29</v>
      </c>
    </row>
    <row r="4" spans="1:14" x14ac:dyDescent="0.2">
      <c r="A4" s="11" t="s">
        <v>55</v>
      </c>
    </row>
    <row r="6" spans="1:14" s="7" customFormat="1" ht="15.75" x14ac:dyDescent="0.25">
      <c r="A6" s="7" t="s">
        <v>0</v>
      </c>
    </row>
    <row r="7" spans="1:14" s="6" customFormat="1" ht="15.75" x14ac:dyDescent="0.25">
      <c r="A7" s="6" t="s">
        <v>19</v>
      </c>
      <c r="F7" s="6" t="s">
        <v>21</v>
      </c>
      <c r="G7" s="16"/>
      <c r="H7" s="17"/>
      <c r="I7" s="17"/>
    </row>
    <row r="8" spans="1:14" ht="15.75" x14ac:dyDescent="0.25">
      <c r="A8" t="s">
        <v>1</v>
      </c>
      <c r="B8" s="5">
        <v>265</v>
      </c>
      <c r="C8">
        <f>B8*B9/100*2</f>
        <v>344.5</v>
      </c>
      <c r="D8" s="14" t="s">
        <v>47</v>
      </c>
      <c r="E8" s="14"/>
      <c r="F8" s="8" t="s">
        <v>20</v>
      </c>
      <c r="G8" s="12">
        <v>35</v>
      </c>
      <c r="H8" s="18" t="s">
        <v>48</v>
      </c>
      <c r="I8" s="8" t="s">
        <v>31</v>
      </c>
      <c r="J8" s="12">
        <v>12</v>
      </c>
      <c r="K8" s="18" t="s">
        <v>48</v>
      </c>
      <c r="L8" t="s">
        <v>49</v>
      </c>
      <c r="M8" s="5">
        <v>16</v>
      </c>
      <c r="N8" s="18" t="s">
        <v>48</v>
      </c>
    </row>
    <row r="9" spans="1:14" x14ac:dyDescent="0.2">
      <c r="A9" t="s">
        <v>2</v>
      </c>
      <c r="B9" s="5">
        <v>65</v>
      </c>
      <c r="D9" s="14"/>
      <c r="E9" s="14"/>
      <c r="F9" t="s">
        <v>5</v>
      </c>
      <c r="G9">
        <f>G8*25.4*PI()/1000</f>
        <v>2.792875869041326</v>
      </c>
      <c r="H9" s="14" t="s">
        <v>6</v>
      </c>
    </row>
    <row r="10" spans="1:14" x14ac:dyDescent="0.2">
      <c r="A10" t="s">
        <v>3</v>
      </c>
      <c r="B10" s="5">
        <v>17</v>
      </c>
      <c r="C10">
        <f>B10*25.4</f>
        <v>431.79999999999995</v>
      </c>
      <c r="D10" s="14" t="s">
        <v>47</v>
      </c>
      <c r="E10" s="14"/>
      <c r="F10" t="s">
        <v>1</v>
      </c>
      <c r="G10">
        <f>J8*25.4</f>
        <v>304.79999999999995</v>
      </c>
      <c r="H10" s="14" t="s">
        <v>47</v>
      </c>
    </row>
    <row r="11" spans="1:14" x14ac:dyDescent="0.2">
      <c r="B11" t="s">
        <v>4</v>
      </c>
      <c r="C11">
        <f>SUM(C8:C10)</f>
        <v>776.3</v>
      </c>
      <c r="D11" s="14" t="s">
        <v>47</v>
      </c>
      <c r="E11" s="14"/>
      <c r="F11" t="s">
        <v>2</v>
      </c>
      <c r="G11">
        <f>(G8-M8)/2/J8*100</f>
        <v>79.166666666666657</v>
      </c>
      <c r="H11" s="14" t="s">
        <v>47</v>
      </c>
    </row>
    <row r="12" spans="1:14" x14ac:dyDescent="0.2">
      <c r="B12" t="s">
        <v>5</v>
      </c>
      <c r="C12">
        <f>C11*PI()/1000</f>
        <v>2.438818376981756</v>
      </c>
      <c r="D12" s="14" t="s">
        <v>6</v>
      </c>
      <c r="E12" s="14"/>
    </row>
    <row r="13" spans="1:14" x14ac:dyDescent="0.2">
      <c r="H13" s="19" t="s">
        <v>30</v>
      </c>
    </row>
    <row r="14" spans="1:14" x14ac:dyDescent="0.2">
      <c r="H14" s="19" t="s">
        <v>32</v>
      </c>
    </row>
    <row r="15" spans="1:14" x14ac:dyDescent="0.2">
      <c r="A15" t="s">
        <v>13</v>
      </c>
      <c r="B15" s="5">
        <v>4.444</v>
      </c>
      <c r="H15" s="19" t="s">
        <v>33</v>
      </c>
    </row>
    <row r="16" spans="1:14" x14ac:dyDescent="0.2">
      <c r="A16" t="s">
        <v>18</v>
      </c>
      <c r="B16" s="5">
        <v>700</v>
      </c>
      <c r="H16" s="19" t="s">
        <v>34</v>
      </c>
    </row>
    <row r="17" spans="1:23" x14ac:dyDescent="0.2">
      <c r="A17" t="s">
        <v>9</v>
      </c>
      <c r="B17" s="5">
        <v>4200</v>
      </c>
      <c r="H17" s="19" t="s">
        <v>35</v>
      </c>
    </row>
    <row r="18" spans="1:23" x14ac:dyDescent="0.2">
      <c r="A18" t="s">
        <v>17</v>
      </c>
      <c r="B18" s="5">
        <v>1500</v>
      </c>
      <c r="H18" s="19" t="s">
        <v>36</v>
      </c>
    </row>
    <row r="19" spans="1:23" x14ac:dyDescent="0.2">
      <c r="A19" t="s">
        <v>12</v>
      </c>
      <c r="C19" t="s">
        <v>57</v>
      </c>
      <c r="H19" s="19" t="s">
        <v>37</v>
      </c>
    </row>
    <row r="20" spans="1:23" x14ac:dyDescent="0.2">
      <c r="A20">
        <v>1</v>
      </c>
      <c r="B20" s="2">
        <v>2.73</v>
      </c>
      <c r="C20">
        <v>2.48</v>
      </c>
      <c r="H20" s="19" t="s">
        <v>38</v>
      </c>
    </row>
    <row r="21" spans="1:23" x14ac:dyDescent="0.2">
      <c r="A21">
        <v>2</v>
      </c>
      <c r="B21" s="2">
        <v>1.56</v>
      </c>
      <c r="C21">
        <v>1.48</v>
      </c>
      <c r="H21" s="19" t="s">
        <v>42</v>
      </c>
    </row>
    <row r="22" spans="1:23" x14ac:dyDescent="0.2">
      <c r="A22">
        <v>3</v>
      </c>
      <c r="B22" s="2">
        <v>1</v>
      </c>
      <c r="C22">
        <v>1</v>
      </c>
      <c r="H22" s="19" t="s">
        <v>40</v>
      </c>
    </row>
    <row r="23" spans="1:23" x14ac:dyDescent="0.2">
      <c r="A23">
        <v>4</v>
      </c>
      <c r="B23" s="2">
        <v>0.73</v>
      </c>
      <c r="C23">
        <v>0.73</v>
      </c>
      <c r="H23" s="19" t="s">
        <v>39</v>
      </c>
    </row>
    <row r="24" spans="1:23" x14ac:dyDescent="0.2">
      <c r="A24" s="8" t="s">
        <v>8</v>
      </c>
      <c r="B24" s="2">
        <v>2</v>
      </c>
      <c r="C24">
        <v>2.09</v>
      </c>
    </row>
    <row r="26" spans="1:23" x14ac:dyDescent="0.2">
      <c r="A26" t="s">
        <v>7</v>
      </c>
    </row>
    <row r="27" spans="1:23" s="13" customFormat="1" ht="30" x14ac:dyDescent="0.2">
      <c r="A27" s="13" t="s">
        <v>41</v>
      </c>
      <c r="B27" s="13" t="s">
        <v>11</v>
      </c>
      <c r="C27" s="13" t="s">
        <v>10</v>
      </c>
      <c r="D27" s="13" t="s">
        <v>9</v>
      </c>
      <c r="E27" s="13" t="s">
        <v>13</v>
      </c>
      <c r="F27" s="13" t="s">
        <v>5</v>
      </c>
      <c r="G27" s="13" t="s">
        <v>12</v>
      </c>
      <c r="H27" s="13" t="s">
        <v>16</v>
      </c>
      <c r="I27" s="13" t="s">
        <v>14</v>
      </c>
      <c r="J27" s="13" t="s">
        <v>15</v>
      </c>
      <c r="K27" s="13" t="s">
        <v>22</v>
      </c>
      <c r="L27" s="13" t="s">
        <v>23</v>
      </c>
      <c r="M27" s="13" t="s">
        <v>23</v>
      </c>
      <c r="N27" s="13" t="s">
        <v>24</v>
      </c>
      <c r="O27" s="13" t="s">
        <v>24</v>
      </c>
      <c r="P27" s="13" t="s">
        <v>25</v>
      </c>
      <c r="Q27" s="13" t="s">
        <v>25</v>
      </c>
      <c r="R27" s="13" t="s">
        <v>26</v>
      </c>
      <c r="S27" s="13" t="s">
        <v>26</v>
      </c>
      <c r="T27" s="13" t="s">
        <v>27</v>
      </c>
      <c r="U27" s="13" t="s">
        <v>27</v>
      </c>
      <c r="V27" s="13" t="s">
        <v>28</v>
      </c>
      <c r="W27" s="13" t="s">
        <v>28</v>
      </c>
    </row>
    <row r="28" spans="1:23" x14ac:dyDescent="0.2">
      <c r="A28">
        <v>1</v>
      </c>
      <c r="B28">
        <f>B16</f>
        <v>700</v>
      </c>
      <c r="C28">
        <f>B18</f>
        <v>1500</v>
      </c>
      <c r="D28">
        <f>B17</f>
        <v>4200</v>
      </c>
      <c r="E28">
        <f>B15</f>
        <v>4.444</v>
      </c>
      <c r="F28">
        <f>C12</f>
        <v>2.438818376981756</v>
      </c>
      <c r="G28" s="2">
        <f>B20</f>
        <v>2.73</v>
      </c>
      <c r="H28" s="1">
        <f>D28*60/G28/E28*F28/1000</f>
        <v>50.657447420516988</v>
      </c>
      <c r="I28" s="1"/>
      <c r="J28" s="10">
        <f>J29+3</f>
        <v>21.996542782693869</v>
      </c>
      <c r="K28" s="9">
        <v>0</v>
      </c>
      <c r="L28" s="10"/>
      <c r="M28" s="10"/>
      <c r="N28" s="10"/>
      <c r="O28" s="10"/>
      <c r="P28" s="10"/>
      <c r="Q28" s="10"/>
      <c r="R28" s="10">
        <f>C28+A28*100</f>
        <v>1600</v>
      </c>
      <c r="S28" s="10">
        <v>0</v>
      </c>
      <c r="T28" s="10">
        <f>(V28+R28)/2</f>
        <v>2400</v>
      </c>
      <c r="U28" s="10">
        <v>40</v>
      </c>
      <c r="V28" s="10">
        <f>D28-1000</f>
        <v>3200</v>
      </c>
      <c r="W28" s="10">
        <v>90</v>
      </c>
    </row>
    <row r="29" spans="1:23" x14ac:dyDescent="0.2">
      <c r="A29">
        <v>2</v>
      </c>
      <c r="B29">
        <f>B28</f>
        <v>700</v>
      </c>
      <c r="C29">
        <f>C28</f>
        <v>1500</v>
      </c>
      <c r="D29">
        <f>D28</f>
        <v>4200</v>
      </c>
      <c r="E29">
        <f>E28</f>
        <v>4.444</v>
      </c>
      <c r="F29">
        <f>F28</f>
        <v>2.438818376981756</v>
      </c>
      <c r="G29" s="2">
        <f>B21</f>
        <v>1.56</v>
      </c>
      <c r="H29" s="1">
        <f t="shared" ref="H29:H31" si="0">D29*60/G29/E29*F29/1000</f>
        <v>88.650532985904718</v>
      </c>
      <c r="I29" s="10">
        <f>H28*0.66</f>
        <v>33.433915297541212</v>
      </c>
      <c r="J29" s="10">
        <f>(B29+200)/D29*H29</f>
        <v>18.996542782693869</v>
      </c>
      <c r="K29" s="9">
        <v>0</v>
      </c>
      <c r="L29" s="10">
        <f>IF(K29,B29+200,B29-200)</f>
        <v>500</v>
      </c>
      <c r="M29" s="10">
        <v>0</v>
      </c>
      <c r="N29" s="10">
        <f>(P29+L29)/2</f>
        <v>1042</v>
      </c>
      <c r="O29" s="10">
        <v>40</v>
      </c>
      <c r="P29" s="10">
        <f t="shared" ref="P29:P31" si="1">I29/H29*D29</f>
        <v>1584</v>
      </c>
      <c r="Q29" s="10">
        <v>90</v>
      </c>
      <c r="R29" s="10">
        <f t="shared" ref="R29:R30" si="2">C29+A29*100</f>
        <v>1700</v>
      </c>
      <c r="S29" s="10">
        <v>0</v>
      </c>
      <c r="T29" s="10">
        <f>(V29+R29)/2</f>
        <v>2700</v>
      </c>
      <c r="U29" s="10">
        <v>40</v>
      </c>
      <c r="V29" s="10">
        <f t="shared" ref="V29:V30" si="3">D29-500</f>
        <v>3700</v>
      </c>
      <c r="W29" s="10">
        <v>90</v>
      </c>
    </row>
    <row r="30" spans="1:23" x14ac:dyDescent="0.2">
      <c r="A30">
        <v>3</v>
      </c>
      <c r="B30">
        <f t="shared" ref="B30:B31" si="4">B29</f>
        <v>700</v>
      </c>
      <c r="C30">
        <f t="shared" ref="C30:C31" si="5">C29</f>
        <v>1500</v>
      </c>
      <c r="D30">
        <f t="shared" ref="D30:D31" si="6">D29</f>
        <v>4200</v>
      </c>
      <c r="E30">
        <f t="shared" ref="E30:E31" si="7">E29</f>
        <v>4.444</v>
      </c>
      <c r="F30">
        <f t="shared" ref="F30:F31" si="8">F29</f>
        <v>2.438818376981756</v>
      </c>
      <c r="G30" s="2">
        <f>B22</f>
        <v>1</v>
      </c>
      <c r="H30" s="1">
        <f t="shared" si="0"/>
        <v>138.29483145801137</v>
      </c>
      <c r="I30" s="10">
        <f t="shared" ref="I30:I31" si="9">H29*0.66</f>
        <v>58.509351770697116</v>
      </c>
      <c r="J30" s="10">
        <f t="shared" ref="J30:J31" si="10">(B30+200)/D30*H30</f>
        <v>29.634606741002436</v>
      </c>
      <c r="K30" s="9">
        <v>1</v>
      </c>
      <c r="L30" s="10">
        <f t="shared" ref="L30:L31" si="11">IF(K30,B30+200,B30-200)</f>
        <v>900</v>
      </c>
      <c r="M30" s="10">
        <v>0</v>
      </c>
      <c r="N30" s="10">
        <f t="shared" ref="N30:N31" si="12">(P30+L30)/2</f>
        <v>1338.4615384615386</v>
      </c>
      <c r="O30" s="10">
        <v>40</v>
      </c>
      <c r="P30" s="10">
        <f t="shared" si="1"/>
        <v>1776.9230769230769</v>
      </c>
      <c r="Q30" s="10">
        <v>90</v>
      </c>
      <c r="R30" s="10">
        <f t="shared" si="2"/>
        <v>1800</v>
      </c>
      <c r="S30" s="10">
        <v>0</v>
      </c>
      <c r="T30" s="10">
        <f t="shared" ref="T30" si="13">(V30+R30)/2</f>
        <v>2750</v>
      </c>
      <c r="U30" s="10">
        <v>40</v>
      </c>
      <c r="V30" s="10">
        <f t="shared" si="3"/>
        <v>3700</v>
      </c>
      <c r="W30" s="10">
        <v>90</v>
      </c>
    </row>
    <row r="31" spans="1:23" x14ac:dyDescent="0.2">
      <c r="A31">
        <v>4</v>
      </c>
      <c r="B31">
        <f t="shared" si="4"/>
        <v>700</v>
      </c>
      <c r="C31">
        <f t="shared" si="5"/>
        <v>1500</v>
      </c>
      <c r="D31">
        <f t="shared" si="6"/>
        <v>4200</v>
      </c>
      <c r="E31">
        <f t="shared" si="7"/>
        <v>4.444</v>
      </c>
      <c r="F31">
        <f t="shared" si="8"/>
        <v>2.438818376981756</v>
      </c>
      <c r="G31" s="2">
        <f>B23</f>
        <v>0.73</v>
      </c>
      <c r="H31" s="1">
        <f t="shared" si="0"/>
        <v>189.4449746000156</v>
      </c>
      <c r="I31" s="10">
        <f t="shared" si="9"/>
        <v>91.274588762287507</v>
      </c>
      <c r="J31" s="10">
        <f t="shared" si="10"/>
        <v>40.595351700003341</v>
      </c>
      <c r="K31" s="9">
        <v>1</v>
      </c>
      <c r="L31" s="10">
        <f t="shared" si="11"/>
        <v>900</v>
      </c>
      <c r="M31" s="10">
        <v>0</v>
      </c>
      <c r="N31" s="10">
        <f t="shared" si="12"/>
        <v>1461.7799999999997</v>
      </c>
      <c r="O31" s="10">
        <v>40</v>
      </c>
      <c r="P31" s="10">
        <f t="shared" si="1"/>
        <v>2023.5599999999997</v>
      </c>
      <c r="Q31" s="10">
        <v>90</v>
      </c>
      <c r="R31" s="10"/>
      <c r="S31" s="10"/>
      <c r="T31" s="10"/>
      <c r="U31" s="10"/>
      <c r="V31" s="10"/>
      <c r="W31" s="10"/>
    </row>
    <row r="32" spans="1:23" x14ac:dyDescent="0.2">
      <c r="A32" s="20"/>
      <c r="B32" s="20"/>
      <c r="C32" s="20"/>
      <c r="D32" s="20"/>
      <c r="E32" s="20"/>
      <c r="F32" s="20"/>
      <c r="G32" s="2"/>
      <c r="H32" s="21"/>
      <c r="I32" s="10"/>
      <c r="J32" s="10"/>
      <c r="K32" s="21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2:23" s="3" customFormat="1" x14ac:dyDescent="0.2">
      <c r="G33" s="2"/>
      <c r="H33" s="4"/>
      <c r="I33" s="10"/>
      <c r="J33" s="10"/>
      <c r="K33" s="4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2:23" s="3" customFormat="1" x14ac:dyDescent="0.2">
      <c r="G34" s="2"/>
      <c r="H34" s="4"/>
      <c r="I34" s="10"/>
      <c r="J34" s="10"/>
      <c r="K34" s="4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2:23" s="3" customFormat="1" x14ac:dyDescent="0.2">
      <c r="G35" s="2"/>
      <c r="H35" s="4"/>
      <c r="I35" s="10"/>
      <c r="J35" s="10"/>
      <c r="K35" s="4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2:23" s="14" customFormat="1" x14ac:dyDescent="0.2">
      <c r="B36" s="15" t="s">
        <v>43</v>
      </c>
      <c r="C36" s="15" t="s">
        <v>43</v>
      </c>
      <c r="D36" s="15" t="s">
        <v>43</v>
      </c>
      <c r="F36" s="15" t="s">
        <v>45</v>
      </c>
      <c r="H36" s="15" t="s">
        <v>46</v>
      </c>
      <c r="I36" s="15" t="s">
        <v>46</v>
      </c>
      <c r="J36" s="15" t="s">
        <v>46</v>
      </c>
      <c r="L36" s="15" t="s">
        <v>43</v>
      </c>
      <c r="M36" s="15" t="s">
        <v>44</v>
      </c>
      <c r="N36" s="15" t="s">
        <v>43</v>
      </c>
      <c r="O36" s="15" t="s">
        <v>44</v>
      </c>
      <c r="P36" s="15" t="s">
        <v>43</v>
      </c>
      <c r="Q36" s="15" t="s">
        <v>44</v>
      </c>
      <c r="R36" s="15" t="s">
        <v>43</v>
      </c>
      <c r="S36" s="15" t="s">
        <v>44</v>
      </c>
      <c r="T36" s="15" t="s">
        <v>43</v>
      </c>
      <c r="U36" s="15" t="s">
        <v>44</v>
      </c>
      <c r="V36" s="15" t="s">
        <v>43</v>
      </c>
      <c r="W36" s="15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C1" sqref="C1:J1048576"/>
    </sheetView>
  </sheetViews>
  <sheetFormatPr defaultRowHeight="15" x14ac:dyDescent="0.2"/>
  <cols>
    <col min="1" max="1" width="13.88671875" customWidth="1"/>
    <col min="2" max="2" width="8.88671875" customWidth="1"/>
    <col min="3" max="10" width="5.6640625" customWidth="1"/>
  </cols>
  <sheetData>
    <row r="2" spans="1:10" x14ac:dyDescent="0.2">
      <c r="B2" t="s">
        <v>41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</row>
    <row r="3" spans="1:10" x14ac:dyDescent="0.2">
      <c r="A3" t="s">
        <v>50</v>
      </c>
      <c r="B3" t="s">
        <v>53</v>
      </c>
      <c r="C3" s="1">
        <f>Calculater!L28</f>
        <v>0</v>
      </c>
      <c r="D3" s="1">
        <f>Calculater!L29</f>
        <v>500</v>
      </c>
      <c r="E3" s="1">
        <f>Calculater!L30</f>
        <v>900</v>
      </c>
      <c r="F3" s="1">
        <f>Calculater!L31</f>
        <v>900</v>
      </c>
      <c r="G3" s="1">
        <f>Calculater!L32</f>
        <v>0</v>
      </c>
      <c r="H3" s="1">
        <f>Calculater!L33</f>
        <v>0</v>
      </c>
      <c r="I3" s="1">
        <f>Calculater!L34</f>
        <v>0</v>
      </c>
      <c r="J3" s="1">
        <f>Calculater!L35</f>
        <v>0</v>
      </c>
    </row>
    <row r="4" spans="1:10" x14ac:dyDescent="0.2">
      <c r="B4" t="s">
        <v>54</v>
      </c>
      <c r="C4" s="1">
        <f>Calculater!M28</f>
        <v>0</v>
      </c>
      <c r="D4" s="1">
        <f>Calculater!M29</f>
        <v>0</v>
      </c>
      <c r="E4" s="1">
        <f>Calculater!M30</f>
        <v>0</v>
      </c>
      <c r="F4" s="1">
        <f>Calculater!M31</f>
        <v>0</v>
      </c>
      <c r="G4" s="1">
        <f>Calculater!M32</f>
        <v>0</v>
      </c>
      <c r="H4" s="1">
        <f>Calculater!M33</f>
        <v>0</v>
      </c>
      <c r="I4" s="1">
        <f>Calculater!M34</f>
        <v>0</v>
      </c>
      <c r="J4" s="1">
        <f>Calculater!M35</f>
        <v>0</v>
      </c>
    </row>
    <row r="10" spans="1:10" x14ac:dyDescent="0.2">
      <c r="B10" t="s">
        <v>41</v>
      </c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</row>
    <row r="11" spans="1:10" x14ac:dyDescent="0.2">
      <c r="A11" t="s">
        <v>51</v>
      </c>
      <c r="B11" t="s">
        <v>53</v>
      </c>
      <c r="C11" s="1">
        <f>Calculater!N28</f>
        <v>0</v>
      </c>
      <c r="D11" s="1">
        <f>Calculater!N29</f>
        <v>1042</v>
      </c>
      <c r="E11" s="1">
        <f>Calculater!N30</f>
        <v>1338.4615384615386</v>
      </c>
      <c r="F11" s="1">
        <f>Calculater!N31</f>
        <v>1461.7799999999997</v>
      </c>
      <c r="G11" s="1">
        <f>Calculater!N32</f>
        <v>0</v>
      </c>
      <c r="H11" s="1">
        <f>Calculater!N33</f>
        <v>0</v>
      </c>
      <c r="I11" s="1">
        <f>Calculater!N34</f>
        <v>0</v>
      </c>
      <c r="J11" s="1">
        <f>Calculater!N35</f>
        <v>0</v>
      </c>
    </row>
    <row r="12" spans="1:10" x14ac:dyDescent="0.2">
      <c r="B12" t="s">
        <v>54</v>
      </c>
      <c r="C12" s="1">
        <f>Calculater!O28</f>
        <v>0</v>
      </c>
      <c r="D12" s="1">
        <f>Calculater!O29</f>
        <v>40</v>
      </c>
      <c r="E12" s="1">
        <f>Calculater!O30</f>
        <v>40</v>
      </c>
      <c r="F12" s="1">
        <f>Calculater!O31</f>
        <v>40</v>
      </c>
      <c r="G12" s="1">
        <f>Calculater!O32</f>
        <v>0</v>
      </c>
      <c r="H12" s="1">
        <f>Calculater!O33</f>
        <v>0</v>
      </c>
      <c r="I12" s="1">
        <f>Calculater!O34</f>
        <v>0</v>
      </c>
      <c r="J12" s="1">
        <f>Calculater!O35</f>
        <v>0</v>
      </c>
    </row>
    <row r="18" spans="1:10" x14ac:dyDescent="0.2">
      <c r="B18" t="s">
        <v>41</v>
      </c>
      <c r="C18">
        <v>1</v>
      </c>
      <c r="D18">
        <v>2</v>
      </c>
      <c r="E18">
        <v>3</v>
      </c>
      <c r="F18">
        <v>4</v>
      </c>
      <c r="G18">
        <v>5</v>
      </c>
      <c r="H18">
        <v>6</v>
      </c>
      <c r="I18">
        <v>7</v>
      </c>
      <c r="J18">
        <v>8</v>
      </c>
    </row>
    <row r="19" spans="1:10" x14ac:dyDescent="0.2">
      <c r="A19" t="s">
        <v>52</v>
      </c>
      <c r="B19" t="s">
        <v>53</v>
      </c>
      <c r="C19" s="1">
        <f>Calculater!P28</f>
        <v>0</v>
      </c>
      <c r="D19" s="1">
        <f>Calculater!P29</f>
        <v>1584</v>
      </c>
      <c r="E19" s="1">
        <f>Calculater!P30</f>
        <v>1776.9230769230769</v>
      </c>
      <c r="F19" s="1">
        <f>Calculater!P31</f>
        <v>2023.5599999999997</v>
      </c>
      <c r="G19" s="1">
        <f>Calculater!P32</f>
        <v>0</v>
      </c>
      <c r="H19" s="1">
        <f>Calculater!P33</f>
        <v>0</v>
      </c>
      <c r="I19" s="1">
        <f>Calculater!P34</f>
        <v>0</v>
      </c>
      <c r="J19" s="1">
        <f>Calculater!P35</f>
        <v>0</v>
      </c>
    </row>
    <row r="20" spans="1:10" x14ac:dyDescent="0.2">
      <c r="B20" t="s">
        <v>54</v>
      </c>
      <c r="C20" s="1">
        <f>Calculater!Q28</f>
        <v>0</v>
      </c>
      <c r="D20" s="1">
        <f>Calculater!Q29</f>
        <v>90</v>
      </c>
      <c r="E20" s="1">
        <f>Calculater!Q30</f>
        <v>90</v>
      </c>
      <c r="F20" s="1">
        <f>Calculater!Q31</f>
        <v>90</v>
      </c>
      <c r="G20" s="1">
        <f>Calculater!Q32</f>
        <v>0</v>
      </c>
      <c r="H20" s="1">
        <f>Calculater!Q33</f>
        <v>0</v>
      </c>
      <c r="I20" s="1">
        <f>Calculater!Q34</f>
        <v>0</v>
      </c>
      <c r="J20" s="1">
        <f>Calculater!Q35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Calculater</vt:lpstr>
      <vt:lpstr>Interface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</dc:creator>
  <cp:lastModifiedBy>Windows User</cp:lastModifiedBy>
  <dcterms:created xsi:type="dcterms:W3CDTF">2018-04-07T15:58:06Z</dcterms:created>
  <dcterms:modified xsi:type="dcterms:W3CDTF">2019-02-14T14:45:30Z</dcterms:modified>
</cp:coreProperties>
</file>